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1a24aa9c794181/Desktop/"/>
    </mc:Choice>
  </mc:AlternateContent>
  <xr:revisionPtr revIDLastSave="44" documentId="8_{589A4D7E-FD24-4397-80C8-D6C55A34DDBD}" xr6:coauthVersionLast="47" xr6:coauthVersionMax="47" xr10:uidLastSave="{6D689320-959D-4E4D-A557-C1F276C0B661}"/>
  <bookViews>
    <workbookView xWindow="3036" yWindow="60" windowWidth="16692" windowHeight="12048" firstSheet="1" activeTab="1" xr2:uid="{00000000-000D-0000-FFFF-FFFF00000000}"/>
  </bookViews>
  <sheets>
    <sheet name="balance sheet" sheetId="1" r:id="rId1"/>
    <sheet name="Cash Flows" sheetId="3" r:id="rId2"/>
    <sheet name="operating cash flow" sheetId="4" r:id="rId3"/>
    <sheet name="income statemen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9" i="2"/>
  <c r="D4" i="2"/>
  <c r="D16" i="1"/>
  <c r="D4" i="1"/>
  <c r="C34" i="4"/>
  <c r="C16" i="1"/>
  <c r="C12" i="2"/>
  <c r="C6" i="2"/>
  <c r="D19" i="2"/>
  <c r="C13" i="2" l="1"/>
  <c r="C21" i="2" s="1"/>
  <c r="C5" i="4" s="1"/>
  <c r="C17" i="1"/>
  <c r="C13" i="1"/>
  <c r="C6" i="1"/>
  <c r="C7" i="1" s="1"/>
  <c r="D28" i="1"/>
  <c r="D6" i="1"/>
  <c r="D7" i="1" s="1"/>
  <c r="D32" i="4"/>
  <c r="C32" i="4"/>
  <c r="D24" i="4"/>
  <c r="C24" i="4"/>
  <c r="L15" i="3"/>
  <c r="J15" i="3"/>
  <c r="I15" i="3"/>
  <c r="H15" i="3"/>
  <c r="F15" i="3"/>
  <c r="E15" i="3"/>
  <c r="D15" i="3"/>
  <c r="C15" i="3"/>
  <c r="D17" i="1"/>
  <c r="D13" i="1"/>
  <c r="D12" i="2"/>
  <c r="D6" i="2"/>
  <c r="K8" i="3" l="1"/>
  <c r="K15" i="3" s="1"/>
  <c r="D19" i="1"/>
  <c r="D30" i="1" s="1"/>
  <c r="C19" i="1"/>
  <c r="D13" i="2"/>
  <c r="D21" i="2" l="1"/>
  <c r="D5" i="4" s="1"/>
  <c r="D20" i="4" s="1"/>
  <c r="D33" i="4" s="1"/>
  <c r="D36" i="4" s="1"/>
  <c r="C28" i="1"/>
  <c r="C20" i="4"/>
  <c r="C33" i="4" s="1"/>
  <c r="C36" i="4" s="1"/>
</calcChain>
</file>

<file path=xl/sharedStrings.xml><?xml version="1.0" encoding="utf-8"?>
<sst xmlns="http://schemas.openxmlformats.org/spreadsheetml/2006/main" count="108" uniqueCount="93">
  <si>
    <t>in USD</t>
  </si>
  <si>
    <t>Notes</t>
  </si>
  <si>
    <t>ASSETS</t>
  </si>
  <si>
    <t>CURRENT ASSETS</t>
  </si>
  <si>
    <t>Other current receivables due from related parties</t>
  </si>
  <si>
    <t>TOTAL CURRENT ASSETS</t>
  </si>
  <si>
    <t>13,951 27,443</t>
  </si>
  <si>
    <t>TOTAL ASSETS</t>
  </si>
  <si>
    <t>LIABILITIES AND STOCKHOLDERS' DEFICIT</t>
  </si>
  <si>
    <t>CURRENT LIABILITIES</t>
  </si>
  <si>
    <t>Other current liabilities</t>
  </si>
  <si>
    <t>NON-CURRENT LIABILITIES</t>
  </si>
  <si>
    <t>Revenues</t>
  </si>
  <si>
    <t>Cost of goods sold</t>
  </si>
  <si>
    <t>Gross profit</t>
  </si>
  <si>
    <t>Operating expenses</t>
  </si>
  <si>
    <t>Depreciation and amortization</t>
  </si>
  <si>
    <t>Professional Fees</t>
  </si>
  <si>
    <t>total Operating Expenses</t>
  </si>
  <si>
    <t>Loss from Operations</t>
  </si>
  <si>
    <t>General and administrative</t>
  </si>
  <si>
    <t>Interest Income</t>
  </si>
  <si>
    <t>Other Finanical Expenses</t>
  </si>
  <si>
    <t>Total Other Income (Expenses)</t>
  </si>
  <si>
    <t>Net Loss</t>
  </si>
  <si>
    <t>Let Loss per Common Share</t>
  </si>
  <si>
    <t>Basic &amp; Diluted</t>
  </si>
  <si>
    <t>Weighted average number of shares outstanding</t>
  </si>
  <si>
    <t>Cash and cash equivalents</t>
  </si>
  <si>
    <t>Deferred revenue</t>
  </si>
  <si>
    <t>TOTAL CURRENT LIABILITIES</t>
  </si>
  <si>
    <t>Financial liabilities - Convertible notes payable</t>
  </si>
  <si>
    <t>TOTAL NON-CURRENT LIABILITIES</t>
  </si>
  <si>
    <t>TOTAL LIABILITIES</t>
  </si>
  <si>
    <t>STOCKHOLDERS’ DEFICIENCY</t>
  </si>
  <si>
    <t>Series A Preferred Stock; $0.0001 par value; 1,000,000 designated; 1,000,000 shares issued (2022: 1,000,000)</t>
  </si>
  <si>
    <t>Series B Preferred Stock; $0.0001 par value; 1,344,756 shares designated; NIL shares issued (2022: NIL)</t>
  </si>
  <si>
    <t>Additional paid-in capital</t>
  </si>
  <si>
    <t>Reserve for unissued shares</t>
  </si>
  <si>
    <t>Accumulated deficit</t>
  </si>
  <si>
    <t>TOTAL STOCKHOLDERS' DEFICIT</t>
  </si>
  <si>
    <t xml:space="preserve">                    </t>
  </si>
  <si>
    <t>TOTAL LIABILITIES AND STOCKHOLDERS'S DEFICIT</t>
  </si>
  <si>
    <t>Series A Preferred</t>
  </si>
  <si>
    <t>Series B Preferred</t>
  </si>
  <si>
    <t>Common Stock</t>
  </si>
  <si>
    <t>Number</t>
  </si>
  <si>
    <t>Amount</t>
  </si>
  <si>
    <t>Common Stock granted for services</t>
  </si>
  <si>
    <t>Cash received for the issuance of Common Stock</t>
  </si>
  <si>
    <t>Cash  received for Convertible Debenture</t>
  </si>
  <si>
    <t>Additional Paid in Capital</t>
  </si>
  <si>
    <t>Accumulated Deficit</t>
  </si>
  <si>
    <t>Total Shareholders Deficit</t>
  </si>
  <si>
    <t>Reserve for Unissued shares</t>
  </si>
  <si>
    <t>Net loss for the fiscal year to date</t>
  </si>
  <si>
    <t>See accompanying notes to the consolidated financial statements (unaudited).</t>
  </si>
  <si>
    <t>STRAKE INC. AND SUBSIDIARY</t>
  </si>
  <si>
    <t>CONSOLIDATED STATEMENT OF CASH FLOWS</t>
  </si>
  <si>
    <t>(Unaudited)</t>
  </si>
  <si>
    <t>Adjustments to reconcile net loss to net cash used in operating activities:</t>
  </si>
  <si>
    <t>Stock-based compensation and professional fees</t>
  </si>
  <si>
    <t>Depreciation of fixed assets</t>
  </si>
  <si>
    <t>Amortization of intangible assets</t>
  </si>
  <si>
    <t>Other</t>
  </si>
  <si>
    <t>Changes in operating assets and liabilities</t>
  </si>
  <si>
    <t>Receivables due from credit card processor</t>
  </si>
  <si>
    <t>Inventory</t>
  </si>
  <si>
    <t>Other current receivables</t>
  </si>
  <si>
    <t>Other current assets</t>
  </si>
  <si>
    <t>Accounts payable</t>
  </si>
  <si>
    <t>NET CASH FLOWS FROM OPERATING ACTIVITIES</t>
  </si>
  <si>
    <t>CASH FLOWS FROM INVESTING ACTIVITIES</t>
  </si>
  <si>
    <t>Loan provided to related party</t>
  </si>
  <si>
    <t>NET CASH FLOWS FROM INVESTING ACTIVITIES</t>
  </si>
  <si>
    <t>CASH FLOWS FROM FINANCING ACTIVITIES</t>
  </si>
  <si>
    <t>Proceeds from financial liabilities due to directors</t>
  </si>
  <si>
    <t>Proceeds from issuance of Common Stock</t>
  </si>
  <si>
    <t>Repayment of financial liabilities</t>
  </si>
  <si>
    <t>Principal elements of lease payments</t>
  </si>
  <si>
    <t>NET CASH FLOWS FROM FINANCING ACTIVITIES</t>
  </si>
  <si>
    <t>NET INCREASE (DECREASE) IN CASH AND CASH EQUIVALENTS</t>
  </si>
  <si>
    <t>Cash and cash equivalents at the beginning of the interim period</t>
  </si>
  <si>
    <t>Effects of exchange rate changes on cash and cash equivalents</t>
  </si>
  <si>
    <t>CASH AND CASH EQUIVALENTS AT THE END OF THE INTERIM PERIOD</t>
  </si>
  <si>
    <t>Proceeds from issuance of Convertible Loan</t>
  </si>
  <si>
    <t>Cash flow from Operating Activities</t>
  </si>
  <si>
    <t>Common Stock; $0.0001 par value; 40,000,000 shares authorized; 3,844,839 shares issued (2022: 3,045,585,062)</t>
  </si>
  <si>
    <t>Gain (Loss) from foreign currency transactions</t>
  </si>
  <si>
    <t>Interest Expenses</t>
  </si>
  <si>
    <t>Balance at July 31, 2024</t>
  </si>
  <si>
    <t xml:space="preserve"> </t>
  </si>
  <si>
    <t>Balance at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</si>
</sst>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_ ;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EDFF"/>
      </right>
      <top/>
      <bottom/>
      <diagonal/>
    </border>
    <border>
      <left/>
      <right style="medium">
        <color rgb="FFCCEDFF"/>
      </right>
      <top style="medium">
        <color rgb="FFCCEDFF"/>
      </top>
      <bottom/>
      <diagonal/>
    </border>
    <border>
      <left style="thick">
        <color rgb="FFCCEDFF"/>
      </left>
      <right style="medium">
        <color rgb="FFCCEDFF"/>
      </right>
      <top/>
      <bottom/>
      <diagonal/>
    </border>
    <border>
      <left/>
      <right style="medium">
        <color rgb="FFCCEDFF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0" fillId="0" borderId="0" xfId="0"/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readingOrder="1"/>
    </xf>
    <xf numFmtId="0" fontId="24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0" fontId="19" fillId="0" borderId="14" xfId="0" applyFont="1" applyBorder="1"/>
    <xf numFmtId="0" fontId="21" fillId="0" borderId="14" xfId="0" applyFont="1" applyBorder="1" applyAlignment="1">
      <alignment horizontal="center"/>
    </xf>
    <xf numFmtId="165" fontId="20" fillId="0" borderId="0" xfId="1" applyNumberFormat="1" applyFont="1"/>
    <xf numFmtId="165" fontId="21" fillId="0" borderId="15" xfId="1" applyNumberFormat="1" applyFont="1" applyBorder="1"/>
    <xf numFmtId="165" fontId="20" fillId="0" borderId="0" xfId="1" applyNumberFormat="1" applyFont="1" applyBorder="1"/>
    <xf numFmtId="165" fontId="21" fillId="0" borderId="16" xfId="1" applyNumberFormat="1" applyFont="1" applyBorder="1"/>
    <xf numFmtId="165" fontId="21" fillId="0" borderId="16" xfId="1" applyNumberFormat="1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22" fillId="0" borderId="0" xfId="0" applyFont="1" applyAlignment="1">
      <alignment horizontal="left" vertical="center" wrapText="1" indent="8"/>
    </xf>
    <xf numFmtId="0" fontId="23" fillId="0" borderId="1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164" fontId="20" fillId="0" borderId="0" xfId="1" applyNumberFormat="1" applyFont="1" applyAlignment="1">
      <alignment horizontal="right"/>
    </xf>
    <xf numFmtId="164" fontId="20" fillId="0" borderId="0" xfId="1" applyNumberFormat="1" applyFont="1" applyAlignment="1"/>
    <xf numFmtId="164" fontId="21" fillId="0" borderId="15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164" fontId="21" fillId="0" borderId="15" xfId="1" applyNumberFormat="1" applyFont="1" applyBorder="1" applyAlignment="1">
      <alignment horizontal="right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164" fontId="20" fillId="0" borderId="0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0" fillId="0" borderId="0" xfId="1" applyNumberFormat="1" applyFont="1" applyFill="1" applyBorder="1" applyAlignment="1">
      <alignment horizontal="right"/>
    </xf>
    <xf numFmtId="164" fontId="20" fillId="0" borderId="0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/>
    </xf>
    <xf numFmtId="164" fontId="20" fillId="0" borderId="0" xfId="1" applyNumberFormat="1" applyFont="1" applyBorder="1" applyAlignment="1">
      <alignment horizontal="right"/>
    </xf>
    <xf numFmtId="164" fontId="21" fillId="0" borderId="15" xfId="1" applyNumberFormat="1" applyFont="1" applyBorder="1" applyAlignment="1"/>
    <xf numFmtId="164" fontId="21" fillId="0" borderId="16" xfId="0" applyNumberFormat="1" applyFont="1" applyBorder="1"/>
    <xf numFmtId="164" fontId="21" fillId="0" borderId="16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14" xfId="0" applyFont="1" applyBorder="1" applyAlignment="1">
      <alignment horizontal="center"/>
    </xf>
    <xf numFmtId="164" fontId="25" fillId="0" borderId="0" xfId="1" applyNumberFormat="1" applyFont="1"/>
    <xf numFmtId="0" fontId="19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2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5" fontId="21" fillId="0" borderId="14" xfId="0" applyNumberFormat="1" applyFont="1" applyBorder="1" applyAlignment="1">
      <alignment horizontal="center" vertical="center"/>
    </xf>
    <xf numFmtId="15" fontId="21" fillId="0" borderId="14" xfId="0" applyNumberFormat="1" applyFont="1" applyBorder="1" applyAlignment="1">
      <alignment horizontal="center" vertical="center" wrapText="1"/>
    </xf>
    <xf numFmtId="15" fontId="21" fillId="0" borderId="14" xfId="0" applyNumberFormat="1" applyFont="1" applyBorder="1" applyAlignment="1">
      <alignment horizont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7" fillId="0" borderId="14" xfId="0" applyFont="1" applyBorder="1" applyAlignment="1">
      <alignment wrapText="1"/>
    </xf>
    <xf numFmtId="0" fontId="0" fillId="0" borderId="0" xfId="0" applyAlignment="1">
      <alignment wrapText="1"/>
    </xf>
    <xf numFmtId="43" fontId="20" fillId="0" borderId="0" xfId="0" applyNumberFormat="1" applyFont="1"/>
    <xf numFmtId="166" fontId="20" fillId="0" borderId="10" xfId="1" applyNumberFormat="1" applyFont="1" applyBorder="1" applyAlignment="1">
      <alignment vertical="center" wrapText="1"/>
    </xf>
    <xf numFmtId="166" fontId="20" fillId="0" borderId="0" xfId="1" applyNumberFormat="1" applyFont="1"/>
    <xf numFmtId="166" fontId="20" fillId="0" borderId="0" xfId="1" applyNumberFormat="1" applyFont="1" applyAlignment="1">
      <alignment horizontal="right" vertical="center"/>
    </xf>
    <xf numFmtId="166" fontId="22" fillId="0" borderId="13" xfId="1" applyNumberFormat="1" applyFont="1" applyBorder="1" applyAlignment="1">
      <alignment horizontal="right" vertical="center" wrapText="1"/>
    </xf>
    <xf numFmtId="166" fontId="21" fillId="0" borderId="15" xfId="1" applyNumberFormat="1" applyFont="1" applyBorder="1"/>
    <xf numFmtId="0" fontId="20" fillId="0" borderId="15" xfId="0" applyFont="1" applyBorder="1"/>
    <xf numFmtId="166" fontId="20" fillId="0" borderId="15" xfId="1" applyNumberFormat="1" applyFont="1" applyBorder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0</xdr:rowOff>
    </xdr:from>
    <xdr:to>
      <xdr:col>4</xdr:col>
      <xdr:colOff>57150</xdr:colOff>
      <xdr:row>10</xdr:row>
      <xdr:rowOff>38100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id="{32C256B2-2DC7-8E96-76B0-1B6F41A9A78C}"/>
            </a:ext>
          </a:extLst>
        </xdr:cNvPr>
        <xdr:cNvGrpSpPr>
          <a:grpSpLocks/>
        </xdr:cNvGrpSpPr>
      </xdr:nvGrpSpPr>
      <xdr:grpSpPr bwMode="auto">
        <a:xfrm>
          <a:off x="5642610" y="1844040"/>
          <a:ext cx="0" cy="38100"/>
          <a:chOff x="5844" y="1879"/>
          <a:chExt cx="2" cy="231"/>
        </a:xfrm>
      </xdr:grpSpPr>
      <xdr:sp macro="" textlink="">
        <xdr:nvSpPr>
          <xdr:cNvPr id="1036" name="Freeform 12">
            <a:extLst>
              <a:ext uri="{FF2B5EF4-FFF2-40B4-BE49-F238E27FC236}">
                <a16:creationId xmlns:a16="http://schemas.microsoft.com/office/drawing/2014/main" id="{ABE3ED09-2C4C-7D99-0D65-4C1D00BA0C59}"/>
              </a:ext>
            </a:extLst>
          </xdr:cNvPr>
          <xdr:cNvSpPr>
            <a:spLocks/>
          </xdr:cNvSpPr>
        </xdr:nvSpPr>
        <xdr:spPr bwMode="auto">
          <a:xfrm>
            <a:off x="5844" y="1879"/>
            <a:ext cx="2" cy="231"/>
          </a:xfrm>
          <a:custGeom>
            <a:avLst/>
            <a:gdLst>
              <a:gd name="T0" fmla="+- 0 1879 1879"/>
              <a:gd name="T1" fmla="*/ 1879 h 231"/>
              <a:gd name="T2" fmla="+- 0 2110 1879"/>
              <a:gd name="T3" fmla="*/ 2110 h 231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31">
                <a:moveTo>
                  <a:pt x="0" y="0"/>
                </a:moveTo>
                <a:lnTo>
                  <a:pt x="0" y="231"/>
                </a:lnTo>
              </a:path>
            </a:pathLst>
          </a:custGeom>
          <a:noFill/>
          <a:ln w="14986">
            <a:solidFill>
              <a:srgbClr val="CCED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390525</xdr:colOff>
      <xdr:row>10</xdr:row>
      <xdr:rowOff>0</xdr:rowOff>
    </xdr:from>
    <xdr:to>
      <xdr:col>5</xdr:col>
      <xdr:colOff>390525</xdr:colOff>
      <xdr:row>10</xdr:row>
      <xdr:rowOff>38100</xdr:rowOff>
    </xdr:to>
    <xdr:grpSp>
      <xdr:nvGrpSpPr>
        <xdr:cNvPr id="1028" name="Group 4">
          <a:extLst>
            <a:ext uri="{FF2B5EF4-FFF2-40B4-BE49-F238E27FC236}">
              <a16:creationId xmlns:a16="http://schemas.microsoft.com/office/drawing/2014/main" id="{D4B60A66-2CAF-1F3F-AD6D-2DA6F23C4DDE}"/>
            </a:ext>
          </a:extLst>
        </xdr:cNvPr>
        <xdr:cNvGrpSpPr>
          <a:grpSpLocks/>
        </xdr:cNvGrpSpPr>
      </xdr:nvGrpSpPr>
      <xdr:grpSpPr bwMode="auto">
        <a:xfrm>
          <a:off x="6585585" y="1844040"/>
          <a:ext cx="0" cy="38100"/>
          <a:chOff x="7337" y="1879"/>
          <a:chExt cx="2" cy="231"/>
        </a:xfrm>
      </xdr:grpSpPr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9D06CEDB-0DE4-D51B-59C1-E52DA1B68564}"/>
              </a:ext>
            </a:extLst>
          </xdr:cNvPr>
          <xdr:cNvSpPr>
            <a:spLocks/>
          </xdr:cNvSpPr>
        </xdr:nvSpPr>
        <xdr:spPr bwMode="auto">
          <a:xfrm>
            <a:off x="7337" y="1879"/>
            <a:ext cx="2" cy="231"/>
          </a:xfrm>
          <a:custGeom>
            <a:avLst/>
            <a:gdLst>
              <a:gd name="T0" fmla="+- 0 1879 1879"/>
              <a:gd name="T1" fmla="*/ 1879 h 231"/>
              <a:gd name="T2" fmla="+- 0 2110 1879"/>
              <a:gd name="T3" fmla="*/ 2110 h 231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31">
                <a:moveTo>
                  <a:pt x="0" y="0"/>
                </a:moveTo>
                <a:lnTo>
                  <a:pt x="0" y="231"/>
                </a:lnTo>
              </a:path>
            </a:pathLst>
          </a:custGeom>
          <a:noFill/>
          <a:ln w="18034">
            <a:solidFill>
              <a:srgbClr val="CCED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opLeftCell="A21" workbookViewId="0">
      <selection activeCell="D30" sqref="A1:D30"/>
    </sheetView>
  </sheetViews>
  <sheetFormatPr defaultRowHeight="14.4" x14ac:dyDescent="0.3"/>
  <cols>
    <col min="1" max="1" width="47.109375" style="24" customWidth="1"/>
    <col min="2" max="2" width="10.44140625" style="7" customWidth="1"/>
    <col min="3" max="3" width="18.44140625" style="7" customWidth="1"/>
    <col min="4" max="4" width="20.88671875" style="7" customWidth="1"/>
  </cols>
  <sheetData>
    <row r="1" spans="1:7" x14ac:dyDescent="0.3">
      <c r="A1" s="19" t="s">
        <v>0</v>
      </c>
      <c r="B1" s="20" t="s">
        <v>1</v>
      </c>
      <c r="C1" s="54">
        <v>45869</v>
      </c>
      <c r="D1" s="54">
        <v>45504</v>
      </c>
    </row>
    <row r="2" spans="1:7" x14ac:dyDescent="0.3">
      <c r="A2" s="31" t="s">
        <v>2</v>
      </c>
      <c r="B2" s="3"/>
      <c r="C2" s="3"/>
      <c r="D2" s="3"/>
    </row>
    <row r="3" spans="1:7" x14ac:dyDescent="0.3">
      <c r="A3" s="2" t="s">
        <v>3</v>
      </c>
      <c r="B3" s="32"/>
      <c r="C3" s="33"/>
      <c r="D3" s="33"/>
    </row>
    <row r="4" spans="1:7" x14ac:dyDescent="0.3">
      <c r="A4" s="2" t="s">
        <v>28</v>
      </c>
      <c r="B4" s="32"/>
      <c r="C4" s="33">
        <v>6018.2</v>
      </c>
      <c r="D4" s="33">
        <f>2260*1.08</f>
        <v>2440.8000000000002</v>
      </c>
    </row>
    <row r="5" spans="1:7" ht="15" thickBot="1" x14ac:dyDescent="0.35">
      <c r="A5" s="3" t="s">
        <v>4</v>
      </c>
      <c r="B5" s="32"/>
      <c r="C5" s="33">
        <v>2</v>
      </c>
      <c r="D5" s="33">
        <v>2</v>
      </c>
    </row>
    <row r="6" spans="1:7" ht="17.25" customHeight="1" thickBot="1" x14ac:dyDescent="0.35">
      <c r="A6" s="31" t="s">
        <v>5</v>
      </c>
      <c r="B6" s="34"/>
      <c r="C6" s="28">
        <f>SUM(C4:C5)</f>
        <v>6020.2</v>
      </c>
      <c r="D6" s="28">
        <f>SUM(D4:D5)</f>
        <v>2442.8000000000002</v>
      </c>
      <c r="E6" s="21"/>
      <c r="F6" s="21"/>
      <c r="G6" s="22" t="s">
        <v>6</v>
      </c>
    </row>
    <row r="7" spans="1:7" ht="18" customHeight="1" thickBot="1" x14ac:dyDescent="0.35">
      <c r="A7" s="31" t="s">
        <v>7</v>
      </c>
      <c r="B7" s="34"/>
      <c r="C7" s="41">
        <f>C6</f>
        <v>6020.2</v>
      </c>
      <c r="D7" s="41">
        <f>D6</f>
        <v>2442.8000000000002</v>
      </c>
      <c r="E7" s="21"/>
      <c r="F7" s="21"/>
      <c r="G7" s="22" t="s">
        <v>6</v>
      </c>
    </row>
    <row r="8" spans="1:7" ht="6.75" customHeight="1" x14ac:dyDescent="0.3">
      <c r="B8" s="25"/>
      <c r="C8" s="35"/>
      <c r="D8" s="35"/>
    </row>
    <row r="9" spans="1:7" x14ac:dyDescent="0.3">
      <c r="A9" s="31" t="s">
        <v>8</v>
      </c>
      <c r="B9" s="32"/>
      <c r="C9" s="33"/>
      <c r="D9" s="33"/>
    </row>
    <row r="10" spans="1:7" x14ac:dyDescent="0.3">
      <c r="A10" s="2" t="s">
        <v>9</v>
      </c>
      <c r="B10" s="32"/>
      <c r="C10" s="33"/>
      <c r="D10" s="33"/>
    </row>
    <row r="11" spans="1:7" x14ac:dyDescent="0.3">
      <c r="A11" s="3" t="s">
        <v>29</v>
      </c>
      <c r="B11" s="32"/>
      <c r="C11" s="33">
        <v>21992</v>
      </c>
      <c r="D11" s="33">
        <v>21992</v>
      </c>
    </row>
    <row r="12" spans="1:7" x14ac:dyDescent="0.3">
      <c r="A12" s="3" t="s">
        <v>10</v>
      </c>
      <c r="B12" s="32"/>
      <c r="C12" s="33">
        <v>181790</v>
      </c>
      <c r="D12" s="33">
        <v>181790</v>
      </c>
    </row>
    <row r="13" spans="1:7" x14ac:dyDescent="0.3">
      <c r="A13" s="31" t="s">
        <v>30</v>
      </c>
      <c r="B13" s="34"/>
      <c r="C13" s="28">
        <f>SUM(C11:C12)</f>
        <v>203782</v>
      </c>
      <c r="D13" s="28">
        <f>SUM(D11:D12)</f>
        <v>203782</v>
      </c>
    </row>
    <row r="14" spans="1:7" x14ac:dyDescent="0.3">
      <c r="A14" s="31"/>
      <c r="B14" s="32"/>
      <c r="C14" s="33"/>
      <c r="D14" s="33"/>
    </row>
    <row r="15" spans="1:7" x14ac:dyDescent="0.3">
      <c r="A15" s="31" t="s">
        <v>11</v>
      </c>
      <c r="B15" s="32"/>
      <c r="C15" s="33"/>
      <c r="D15" s="33"/>
    </row>
    <row r="16" spans="1:7" x14ac:dyDescent="0.3">
      <c r="A16" s="3" t="s">
        <v>31</v>
      </c>
      <c r="B16" s="32">
        <v>5</v>
      </c>
      <c r="C16" s="36">
        <f>128514+108233</f>
        <v>236747</v>
      </c>
      <c r="D16" s="36">
        <f>128514+108233</f>
        <v>236747</v>
      </c>
    </row>
    <row r="17" spans="1:4" x14ac:dyDescent="0.3">
      <c r="A17" s="29" t="s">
        <v>32</v>
      </c>
      <c r="B17" s="37"/>
      <c r="C17" s="30">
        <f>SUM(C16)</f>
        <v>236747</v>
      </c>
      <c r="D17" s="30">
        <f>SUM(D16)</f>
        <v>236747</v>
      </c>
    </row>
    <row r="18" spans="1:4" x14ac:dyDescent="0.3">
      <c r="B18" s="25"/>
      <c r="C18" s="38"/>
      <c r="D18" s="38"/>
    </row>
    <row r="19" spans="1:4" x14ac:dyDescent="0.3">
      <c r="A19" s="29" t="s">
        <v>33</v>
      </c>
      <c r="B19" s="25"/>
      <c r="C19" s="30">
        <f>C13+C17</f>
        <v>440529</v>
      </c>
      <c r="D19" s="30">
        <f>D13+D17</f>
        <v>440529</v>
      </c>
    </row>
    <row r="20" spans="1:4" ht="12.75" customHeight="1" x14ac:dyDescent="0.3">
      <c r="B20" s="25"/>
      <c r="C20" s="38"/>
      <c r="D20" s="38"/>
    </row>
    <row r="21" spans="1:4" x14ac:dyDescent="0.3">
      <c r="A21" s="24" t="s">
        <v>34</v>
      </c>
      <c r="B21" s="25"/>
      <c r="C21" s="38"/>
      <c r="D21" s="38"/>
    </row>
    <row r="22" spans="1:4" ht="27" x14ac:dyDescent="0.3">
      <c r="A22" s="24" t="s">
        <v>35</v>
      </c>
      <c r="B22" s="25"/>
      <c r="C22" s="26">
        <v>100</v>
      </c>
      <c r="D22" s="26">
        <v>100</v>
      </c>
    </row>
    <row r="23" spans="1:4" ht="27" x14ac:dyDescent="0.3">
      <c r="A23" s="24" t="s">
        <v>36</v>
      </c>
      <c r="B23" s="25"/>
      <c r="C23" s="26">
        <v>0</v>
      </c>
      <c r="D23" s="26">
        <v>0</v>
      </c>
    </row>
    <row r="24" spans="1:4" ht="28.5" customHeight="1" x14ac:dyDescent="0.3">
      <c r="A24" s="24" t="s">
        <v>87</v>
      </c>
      <c r="B24" s="25">
        <v>6.1</v>
      </c>
      <c r="C24" s="26">
        <v>768732</v>
      </c>
      <c r="D24" s="26">
        <v>768732</v>
      </c>
    </row>
    <row r="25" spans="1:4" x14ac:dyDescent="0.3">
      <c r="A25" s="24" t="s">
        <v>37</v>
      </c>
      <c r="C25" s="26">
        <v>5065412</v>
      </c>
      <c r="D25" s="26">
        <v>5065412</v>
      </c>
    </row>
    <row r="26" spans="1:4" x14ac:dyDescent="0.3">
      <c r="A26" s="24" t="s">
        <v>38</v>
      </c>
      <c r="C26" s="26">
        <v>493676</v>
      </c>
      <c r="D26" s="26">
        <v>493676</v>
      </c>
    </row>
    <row r="27" spans="1:4" x14ac:dyDescent="0.3">
      <c r="A27" s="24" t="s">
        <v>39</v>
      </c>
      <c r="C27" s="27">
        <v>-6766006</v>
      </c>
      <c r="D27" s="27">
        <v>-6766006</v>
      </c>
    </row>
    <row r="28" spans="1:4" x14ac:dyDescent="0.3">
      <c r="A28" s="29" t="s">
        <v>40</v>
      </c>
      <c r="B28" s="9"/>
      <c r="C28" s="39">
        <f>SUM(C22:C27)</f>
        <v>-438086</v>
      </c>
      <c r="D28" s="39">
        <f>SUM(D22:D27)</f>
        <v>-438086</v>
      </c>
    </row>
    <row r="29" spans="1:4" x14ac:dyDescent="0.3">
      <c r="A29" s="24" t="s">
        <v>41</v>
      </c>
      <c r="C29" s="27"/>
      <c r="D29" s="27"/>
    </row>
    <row r="30" spans="1:4" ht="15.75" customHeight="1" thickBot="1" x14ac:dyDescent="0.35">
      <c r="A30" s="29" t="s">
        <v>42</v>
      </c>
      <c r="B30" s="9"/>
      <c r="C30" s="40">
        <f>C7</f>
        <v>6020.2</v>
      </c>
      <c r="D30" s="40">
        <f>D19+D28</f>
        <v>2443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topLeftCell="C2" workbookViewId="0">
      <selection activeCell="A3" sqref="A3:L18"/>
    </sheetView>
  </sheetViews>
  <sheetFormatPr defaultRowHeight="14.4" x14ac:dyDescent="0.3"/>
  <cols>
    <col min="1" max="1" width="23.5546875" style="59" customWidth="1"/>
    <col min="2" max="2" width="7.109375" style="7" customWidth="1"/>
    <col min="3" max="3" width="8.6640625" style="7" customWidth="1"/>
    <col min="4" max="4" width="7.6640625" style="7" customWidth="1"/>
    <col min="5" max="5" width="8" style="7" customWidth="1"/>
    <col min="6" max="6" width="7.6640625" style="7" customWidth="1"/>
    <col min="7" max="7" width="12.88671875" style="7" customWidth="1"/>
    <col min="8" max="8" width="7.88671875" style="7" customWidth="1"/>
    <col min="9" max="9" width="10.33203125" style="7" customWidth="1"/>
    <col min="10" max="10" width="9.88671875" style="7" bestFit="1" customWidth="1"/>
    <col min="11" max="11" width="11.109375" style="7" customWidth="1"/>
    <col min="12" max="12" width="12" style="7" customWidth="1"/>
  </cols>
  <sheetData>
    <row r="1" spans="1:12" ht="27.6" x14ac:dyDescent="0.3">
      <c r="A1" s="56" t="s">
        <v>57</v>
      </c>
    </row>
    <row r="2" spans="1:12" ht="27.6" x14ac:dyDescent="0.3">
      <c r="A2" s="56" t="s">
        <v>58</v>
      </c>
    </row>
    <row r="3" spans="1:12" x14ac:dyDescent="0.3">
      <c r="A3" s="56" t="s">
        <v>59</v>
      </c>
    </row>
    <row r="4" spans="1:12" x14ac:dyDescent="0.3">
      <c r="A4" s="56"/>
    </row>
    <row r="5" spans="1:12" x14ac:dyDescent="0.3">
      <c r="A5" s="57"/>
      <c r="B5" s="43"/>
      <c r="C5" s="68" t="s">
        <v>43</v>
      </c>
      <c r="D5" s="69"/>
      <c r="E5" s="68" t="s">
        <v>44</v>
      </c>
      <c r="F5" s="69"/>
      <c r="G5" s="68" t="s">
        <v>45</v>
      </c>
      <c r="H5" s="69"/>
      <c r="I5" s="70" t="s">
        <v>51</v>
      </c>
      <c r="J5" s="70" t="s">
        <v>54</v>
      </c>
      <c r="K5" s="70" t="s">
        <v>52</v>
      </c>
      <c r="L5" s="70" t="s">
        <v>53</v>
      </c>
    </row>
    <row r="6" spans="1:12" ht="25.5" customHeight="1" x14ac:dyDescent="0.3">
      <c r="A6" s="58" t="s">
        <v>0</v>
      </c>
      <c r="B6" s="44" t="s">
        <v>1</v>
      </c>
      <c r="C6" s="44" t="s">
        <v>46</v>
      </c>
      <c r="D6" s="44" t="s">
        <v>47</v>
      </c>
      <c r="E6" s="44" t="s">
        <v>46</v>
      </c>
      <c r="F6" s="44" t="s">
        <v>47</v>
      </c>
      <c r="G6" s="44" t="s">
        <v>46</v>
      </c>
      <c r="H6" s="44" t="s">
        <v>47</v>
      </c>
      <c r="I6" s="71"/>
      <c r="J6" s="71"/>
      <c r="K6" s="71"/>
      <c r="L6" s="71"/>
    </row>
    <row r="7" spans="1:12" x14ac:dyDescent="0.3">
      <c r="A7" s="57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3">
      <c r="A8" s="57" t="s">
        <v>90</v>
      </c>
      <c r="B8" s="42">
        <v>6.1</v>
      </c>
      <c r="C8" s="45">
        <v>1000000</v>
      </c>
      <c r="D8" s="45">
        <v>100</v>
      </c>
      <c r="E8" s="45"/>
      <c r="F8" s="45"/>
      <c r="G8" s="45">
        <v>76876315351</v>
      </c>
      <c r="H8" s="45">
        <v>768732</v>
      </c>
      <c r="I8" s="45">
        <v>5173881</v>
      </c>
      <c r="J8" s="45">
        <v>397621</v>
      </c>
      <c r="K8" s="45">
        <f>-6497646+'income statement'!C21</f>
        <v>-6576981.5</v>
      </c>
      <c r="L8" s="45">
        <v>-265545</v>
      </c>
    </row>
    <row r="9" spans="1:12" x14ac:dyDescent="0.3">
      <c r="A9" s="57"/>
      <c r="B9" s="42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3">
      <c r="A10" s="57" t="s">
        <v>55</v>
      </c>
      <c r="B10" s="42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ht="21.6" x14ac:dyDescent="0.3">
      <c r="A11" s="57" t="s">
        <v>49</v>
      </c>
      <c r="B11" s="42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x14ac:dyDescent="0.3">
      <c r="A12" s="57" t="s">
        <v>48</v>
      </c>
      <c r="B12" s="42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ht="21.6" x14ac:dyDescent="0.3">
      <c r="A13" s="57" t="s">
        <v>50</v>
      </c>
      <c r="B13" s="42"/>
      <c r="C13" s="45"/>
      <c r="D13" s="45"/>
      <c r="E13" s="45"/>
      <c r="F13" s="45"/>
      <c r="G13" s="45"/>
      <c r="H13" s="45"/>
      <c r="I13" s="45" t="s">
        <v>91</v>
      </c>
      <c r="J13" s="45"/>
      <c r="K13" s="45"/>
      <c r="L13" s="45"/>
    </row>
    <row r="14" spans="1:12" x14ac:dyDescent="0.3">
      <c r="A14" s="57"/>
      <c r="B14" s="42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x14ac:dyDescent="0.3">
      <c r="A15" s="57" t="s">
        <v>92</v>
      </c>
      <c r="B15" s="42">
        <v>6.1</v>
      </c>
      <c r="C15" s="45">
        <f t="shared" ref="C15:L15" si="0">SUM(C8:C14)</f>
        <v>1000000</v>
      </c>
      <c r="D15" s="45">
        <f t="shared" si="0"/>
        <v>100</v>
      </c>
      <c r="E15" s="45">
        <f t="shared" si="0"/>
        <v>0</v>
      </c>
      <c r="F15" s="45">
        <f t="shared" si="0"/>
        <v>0</v>
      </c>
      <c r="G15" s="45">
        <v>3844839</v>
      </c>
      <c r="H15" s="45">
        <f t="shared" si="0"/>
        <v>768732</v>
      </c>
      <c r="I15" s="45">
        <f t="shared" si="0"/>
        <v>5173881</v>
      </c>
      <c r="J15" s="45">
        <f t="shared" si="0"/>
        <v>397621</v>
      </c>
      <c r="K15" s="45">
        <f t="shared" si="0"/>
        <v>-6576981.5</v>
      </c>
      <c r="L15" s="45">
        <f t="shared" si="0"/>
        <v>-265545</v>
      </c>
    </row>
    <row r="16" spans="1:12" x14ac:dyDescent="0.3">
      <c r="A16" s="57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x14ac:dyDescent="0.3">
      <c r="A17" s="57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31.8" x14ac:dyDescent="0.3">
      <c r="A18" s="57" t="s">
        <v>56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</sheetData>
  <mergeCells count="7">
    <mergeCell ref="C5:D5"/>
    <mergeCell ref="L5:L6"/>
    <mergeCell ref="K5:K6"/>
    <mergeCell ref="J5:J6"/>
    <mergeCell ref="I5:I6"/>
    <mergeCell ref="G5:H5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4132-36D3-4A2A-96AD-36653C6B6C31}">
  <dimension ref="A1:D39"/>
  <sheetViews>
    <sheetView topLeftCell="A18" workbookViewId="0">
      <selection activeCell="A2" sqref="A2:D36"/>
    </sheetView>
  </sheetViews>
  <sheetFormatPr defaultRowHeight="14.4" x14ac:dyDescent="0.3"/>
  <cols>
    <col min="1" max="1" width="64.88671875" style="7" customWidth="1"/>
    <col min="2" max="2" width="9.109375" style="7"/>
    <col min="3" max="3" width="11.6640625" style="7" customWidth="1"/>
    <col min="4" max="4" width="14.109375" style="7" customWidth="1"/>
  </cols>
  <sheetData>
    <row r="1" spans="1:4" x14ac:dyDescent="0.3">
      <c r="B1" s="9"/>
      <c r="C1" s="72"/>
      <c r="D1" s="72"/>
    </row>
    <row r="2" spans="1:4" x14ac:dyDescent="0.3">
      <c r="A2" s="12" t="s">
        <v>0</v>
      </c>
      <c r="B2" s="13" t="s">
        <v>1</v>
      </c>
      <c r="C2" s="55">
        <v>45869</v>
      </c>
      <c r="D2" s="55">
        <v>45504</v>
      </c>
    </row>
    <row r="3" spans="1:4" x14ac:dyDescent="0.3">
      <c r="C3" s="14"/>
      <c r="D3" s="14"/>
    </row>
    <row r="4" spans="1:4" x14ac:dyDescent="0.3">
      <c r="A4" s="9" t="s">
        <v>86</v>
      </c>
      <c r="C4" s="14"/>
      <c r="D4" s="14"/>
    </row>
    <row r="5" spans="1:4" x14ac:dyDescent="0.3">
      <c r="A5" s="7" t="s">
        <v>24</v>
      </c>
      <c r="C5" s="14">
        <f>'income statement'!C21</f>
        <v>-79335.5</v>
      </c>
      <c r="D5" s="14">
        <f>'income statement'!D21</f>
        <v>-373347.41</v>
      </c>
    </row>
    <row r="6" spans="1:4" x14ac:dyDescent="0.3">
      <c r="C6" s="14"/>
      <c r="D6" s="14"/>
    </row>
    <row r="7" spans="1:4" x14ac:dyDescent="0.3">
      <c r="A7" s="8" t="s">
        <v>60</v>
      </c>
      <c r="C7" s="14"/>
      <c r="D7" s="14"/>
    </row>
    <row r="8" spans="1:4" x14ac:dyDescent="0.3">
      <c r="A8" s="7" t="s">
        <v>61</v>
      </c>
      <c r="C8" s="14"/>
      <c r="D8" s="14"/>
    </row>
    <row r="9" spans="1:4" x14ac:dyDescent="0.3">
      <c r="A9" s="7" t="s">
        <v>62</v>
      </c>
      <c r="C9" s="14"/>
      <c r="D9" s="14"/>
    </row>
    <row r="10" spans="1:4" x14ac:dyDescent="0.3">
      <c r="A10" s="7" t="s">
        <v>63</v>
      </c>
      <c r="C10" s="14"/>
      <c r="D10" s="14"/>
    </row>
    <row r="11" spans="1:4" x14ac:dyDescent="0.3">
      <c r="A11" s="7" t="s">
        <v>64</v>
      </c>
      <c r="C11" s="14"/>
      <c r="D11" s="14"/>
    </row>
    <row r="12" spans="1:4" x14ac:dyDescent="0.3">
      <c r="C12" s="14"/>
      <c r="D12" s="14"/>
    </row>
    <row r="13" spans="1:4" x14ac:dyDescent="0.3">
      <c r="A13" s="8" t="s">
        <v>65</v>
      </c>
      <c r="C13" s="14"/>
      <c r="D13" s="14"/>
    </row>
    <row r="14" spans="1:4" x14ac:dyDescent="0.3">
      <c r="A14" s="7" t="s">
        <v>66</v>
      </c>
      <c r="C14" s="14"/>
      <c r="D14" s="14"/>
    </row>
    <row r="15" spans="1:4" x14ac:dyDescent="0.3">
      <c r="A15" s="7" t="s">
        <v>67</v>
      </c>
      <c r="C15" s="14"/>
      <c r="D15" s="14"/>
    </row>
    <row r="16" spans="1:4" x14ac:dyDescent="0.3">
      <c r="A16" s="7" t="s">
        <v>68</v>
      </c>
      <c r="C16" s="14">
        <v>-5930</v>
      </c>
      <c r="D16" s="14">
        <v>-5930</v>
      </c>
    </row>
    <row r="17" spans="1:4" x14ac:dyDescent="0.3">
      <c r="A17" s="7" t="s">
        <v>69</v>
      </c>
      <c r="C17" s="14"/>
      <c r="D17" s="14"/>
    </row>
    <row r="18" spans="1:4" x14ac:dyDescent="0.3">
      <c r="A18" s="7" t="s">
        <v>70</v>
      </c>
      <c r="C18" s="14"/>
      <c r="D18" s="14"/>
    </row>
    <row r="19" spans="1:4" x14ac:dyDescent="0.3">
      <c r="A19" s="7" t="s">
        <v>10</v>
      </c>
      <c r="C19" s="14">
        <v>5382</v>
      </c>
      <c r="D19" s="14">
        <v>5382</v>
      </c>
    </row>
    <row r="20" spans="1:4" x14ac:dyDescent="0.3">
      <c r="A20" s="9" t="s">
        <v>71</v>
      </c>
      <c r="C20" s="15">
        <f>SUM(C5:C19)</f>
        <v>-79883.5</v>
      </c>
      <c r="D20" s="15">
        <f>SUM(D5:D19)</f>
        <v>-373895.41</v>
      </c>
    </row>
    <row r="21" spans="1:4" x14ac:dyDescent="0.3">
      <c r="A21" s="9"/>
      <c r="C21" s="14"/>
      <c r="D21" s="14"/>
    </row>
    <row r="22" spans="1:4" x14ac:dyDescent="0.3">
      <c r="A22" s="9" t="s">
        <v>72</v>
      </c>
      <c r="C22" s="14"/>
      <c r="D22" s="14"/>
    </row>
    <row r="23" spans="1:4" x14ac:dyDescent="0.3">
      <c r="A23" s="7" t="s">
        <v>73</v>
      </c>
      <c r="C23" s="14">
        <v>-81010</v>
      </c>
      <c r="D23" s="14">
        <v>-81010</v>
      </c>
    </row>
    <row r="24" spans="1:4" x14ac:dyDescent="0.3">
      <c r="A24" s="9" t="s">
        <v>74</v>
      </c>
      <c r="C24" s="15">
        <f>SUM(C23)</f>
        <v>-81010</v>
      </c>
      <c r="D24" s="15">
        <f>SUM(D23)</f>
        <v>-81010</v>
      </c>
    </row>
    <row r="25" spans="1:4" x14ac:dyDescent="0.3">
      <c r="C25" s="16"/>
      <c r="D25" s="16"/>
    </row>
    <row r="26" spans="1:4" x14ac:dyDescent="0.3">
      <c r="A26" s="9" t="s">
        <v>75</v>
      </c>
      <c r="C26" s="16"/>
      <c r="D26" s="16"/>
    </row>
    <row r="27" spans="1:4" x14ac:dyDescent="0.3">
      <c r="A27" s="7" t="s">
        <v>76</v>
      </c>
      <c r="C27" s="16"/>
      <c r="D27" s="16"/>
    </row>
    <row r="28" spans="1:4" x14ac:dyDescent="0.3">
      <c r="A28" s="7" t="s">
        <v>85</v>
      </c>
      <c r="C28" s="16" t="s">
        <v>91</v>
      </c>
      <c r="D28" s="16">
        <v>108223</v>
      </c>
    </row>
    <row r="29" spans="1:4" x14ac:dyDescent="0.3">
      <c r="A29" s="7" t="s">
        <v>77</v>
      </c>
      <c r="C29" s="16"/>
      <c r="D29" s="16" t="s">
        <v>91</v>
      </c>
    </row>
    <row r="30" spans="1:4" x14ac:dyDescent="0.3">
      <c r="A30" s="7" t="s">
        <v>78</v>
      </c>
      <c r="C30" s="16"/>
      <c r="D30" s="16"/>
    </row>
    <row r="31" spans="1:4" x14ac:dyDescent="0.3">
      <c r="A31" s="7" t="s">
        <v>79</v>
      </c>
      <c r="C31" s="16"/>
      <c r="D31" s="16"/>
    </row>
    <row r="32" spans="1:4" x14ac:dyDescent="0.3">
      <c r="A32" s="2" t="s">
        <v>80</v>
      </c>
      <c r="C32" s="15">
        <f>SUM(C27:C31)</f>
        <v>0</v>
      </c>
      <c r="D32" s="15">
        <f>SUM(D27:D31)</f>
        <v>108223</v>
      </c>
    </row>
    <row r="33" spans="1:4" ht="15" thickBot="1" x14ac:dyDescent="0.35">
      <c r="A33" s="9" t="s">
        <v>81</v>
      </c>
      <c r="C33" s="17">
        <f>C20+C24+C32</f>
        <v>-160893.5</v>
      </c>
      <c r="D33" s="17">
        <f>D20+D24+D32</f>
        <v>-346682.41</v>
      </c>
    </row>
    <row r="34" spans="1:4" x14ac:dyDescent="0.3">
      <c r="A34" s="7" t="s">
        <v>82</v>
      </c>
      <c r="C34" s="16">
        <f>'balance sheet'!C4</f>
        <v>6018.2</v>
      </c>
      <c r="D34" s="16">
        <v>71706</v>
      </c>
    </row>
    <row r="35" spans="1:4" x14ac:dyDescent="0.3">
      <c r="A35" s="7" t="s">
        <v>83</v>
      </c>
      <c r="C35" s="16"/>
      <c r="D35" s="16"/>
    </row>
    <row r="36" spans="1:4" ht="27" thickBot="1" x14ac:dyDescent="0.35">
      <c r="A36" s="2" t="s">
        <v>84</v>
      </c>
      <c r="B36" s="3"/>
      <c r="C36" s="18">
        <f>C33+C34+C35</f>
        <v>-154875.29999999999</v>
      </c>
      <c r="D36" s="18">
        <f>D33+D34+D35</f>
        <v>-274976.40999999997</v>
      </c>
    </row>
    <row r="37" spans="1:4" x14ac:dyDescent="0.3">
      <c r="A37" s="10"/>
    </row>
    <row r="38" spans="1:4" x14ac:dyDescent="0.3">
      <c r="A38" s="11"/>
    </row>
    <row r="39" spans="1:4" x14ac:dyDescent="0.3">
      <c r="A39" s="10"/>
    </row>
  </sheetData>
  <mergeCells count="1">
    <mergeCell ref="C1:D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topLeftCell="A9" workbookViewId="0">
      <selection sqref="A1:D24"/>
    </sheetView>
  </sheetViews>
  <sheetFormatPr defaultRowHeight="14.4" x14ac:dyDescent="0.3"/>
  <cols>
    <col min="1" max="1" width="40" style="5" customWidth="1"/>
    <col min="2" max="3" width="12.6640625" style="5" customWidth="1"/>
    <col min="4" max="4" width="16.109375" style="5" customWidth="1"/>
  </cols>
  <sheetData>
    <row r="1" spans="1:4" x14ac:dyDescent="0.3">
      <c r="A1" s="46" t="s">
        <v>0</v>
      </c>
      <c r="B1" s="47" t="s">
        <v>1</v>
      </c>
      <c r="C1" s="53">
        <v>45869</v>
      </c>
      <c r="D1" s="53">
        <v>45504</v>
      </c>
    </row>
    <row r="2" spans="1:4" x14ac:dyDescent="0.3">
      <c r="A2" s="7"/>
      <c r="B2" s="7"/>
      <c r="C2" s="60"/>
      <c r="D2" s="60"/>
    </row>
    <row r="3" spans="1:4" x14ac:dyDescent="0.3">
      <c r="A3" s="48"/>
      <c r="B3" s="7"/>
      <c r="C3" s="60"/>
      <c r="D3" s="60"/>
    </row>
    <row r="4" spans="1:4" x14ac:dyDescent="0.3">
      <c r="A4" s="23" t="s">
        <v>12</v>
      </c>
      <c r="B4" s="49"/>
      <c r="C4" s="61">
        <v>252402.99</v>
      </c>
      <c r="D4" s="61">
        <f>13045.36+11326.08+4932+3083</f>
        <v>32386.440000000002</v>
      </c>
    </row>
    <row r="5" spans="1:4" ht="15" thickBot="1" x14ac:dyDescent="0.35">
      <c r="A5" s="50" t="s">
        <v>13</v>
      </c>
      <c r="B5" s="7"/>
      <c r="C5" s="62"/>
      <c r="D5" s="63">
        <v>0</v>
      </c>
    </row>
    <row r="6" spans="1:4" ht="15" thickBot="1" x14ac:dyDescent="0.35">
      <c r="A6" s="51" t="s">
        <v>14</v>
      </c>
      <c r="B6" s="52"/>
      <c r="C6" s="64">
        <f>C4-C5</f>
        <v>252402.99</v>
      </c>
      <c r="D6" s="64">
        <f>D4-D5</f>
        <v>32386.440000000002</v>
      </c>
    </row>
    <row r="7" spans="1:4" x14ac:dyDescent="0.3">
      <c r="A7" s="7"/>
      <c r="B7" s="7"/>
      <c r="C7" s="62"/>
      <c r="D7" s="62"/>
    </row>
    <row r="8" spans="1:4" x14ac:dyDescent="0.3">
      <c r="A8" s="1" t="s">
        <v>15</v>
      </c>
      <c r="B8" s="7"/>
      <c r="C8" s="62"/>
      <c r="D8" s="62"/>
    </row>
    <row r="9" spans="1:4" x14ac:dyDescent="0.3">
      <c r="A9" s="4" t="s">
        <v>20</v>
      </c>
      <c r="B9" s="7"/>
      <c r="C9" s="62">
        <v>52415.89</v>
      </c>
      <c r="D9" s="62">
        <f>71885+119666+16768.25+115811.6</f>
        <v>324130.84999999998</v>
      </c>
    </row>
    <row r="10" spans="1:4" x14ac:dyDescent="0.3">
      <c r="A10" s="3" t="s">
        <v>16</v>
      </c>
      <c r="B10" s="7"/>
      <c r="C10" s="62"/>
      <c r="D10" s="62">
        <v>0</v>
      </c>
    </row>
    <row r="11" spans="1:4" x14ac:dyDescent="0.3">
      <c r="A11" s="6" t="s">
        <v>17</v>
      </c>
      <c r="B11" s="7"/>
      <c r="C11" s="62">
        <v>279322.59999999998</v>
      </c>
      <c r="D11" s="62">
        <v>81603</v>
      </c>
    </row>
    <row r="12" spans="1:4" x14ac:dyDescent="0.3">
      <c r="A12" s="7" t="s">
        <v>18</v>
      </c>
      <c r="B12" s="7"/>
      <c r="C12" s="62">
        <f>SUM(C9:C11)</f>
        <v>331738.49</v>
      </c>
      <c r="D12" s="62">
        <f>SUM(D9:D11)</f>
        <v>405733.85</v>
      </c>
    </row>
    <row r="13" spans="1:4" x14ac:dyDescent="0.3">
      <c r="A13" s="7" t="s">
        <v>19</v>
      </c>
      <c r="B13" s="7"/>
      <c r="C13" s="67">
        <f>C6-C12</f>
        <v>-79335.5</v>
      </c>
      <c r="D13" s="67">
        <f>D6-D12</f>
        <v>-373347.41</v>
      </c>
    </row>
    <row r="14" spans="1:4" x14ac:dyDescent="0.3">
      <c r="A14" s="7"/>
      <c r="B14" s="7"/>
      <c r="C14" s="62"/>
      <c r="D14" s="62"/>
    </row>
    <row r="15" spans="1:4" x14ac:dyDescent="0.3">
      <c r="A15" s="7" t="s">
        <v>21</v>
      </c>
      <c r="B15" s="7"/>
      <c r="C15" s="62"/>
      <c r="D15" s="62">
        <v>0</v>
      </c>
    </row>
    <row r="16" spans="1:4" x14ac:dyDescent="0.3">
      <c r="A16" s="7" t="s">
        <v>88</v>
      </c>
      <c r="B16" s="7"/>
      <c r="C16" s="62"/>
      <c r="D16" s="62">
        <v>0</v>
      </c>
    </row>
    <row r="17" spans="1:4" x14ac:dyDescent="0.3">
      <c r="A17" s="7" t="s">
        <v>89</v>
      </c>
      <c r="B17" s="7"/>
      <c r="C17" s="62"/>
      <c r="D17" s="62">
        <v>0</v>
      </c>
    </row>
    <row r="18" spans="1:4" x14ac:dyDescent="0.3">
      <c r="A18" s="7" t="s">
        <v>22</v>
      </c>
      <c r="B18" s="7"/>
      <c r="C18" s="62"/>
      <c r="D18" s="62">
        <v>0</v>
      </c>
    </row>
    <row r="19" spans="1:4" x14ac:dyDescent="0.3">
      <c r="A19" s="7" t="s">
        <v>23</v>
      </c>
      <c r="B19" s="66"/>
      <c r="C19" s="67"/>
      <c r="D19" s="67">
        <f>SUM(D15:D18)</f>
        <v>0</v>
      </c>
    </row>
    <row r="20" spans="1:4" x14ac:dyDescent="0.3">
      <c r="A20" s="7"/>
      <c r="B20" s="7"/>
      <c r="C20" s="62"/>
      <c r="D20" s="62"/>
    </row>
    <row r="21" spans="1:4" x14ac:dyDescent="0.3">
      <c r="A21" s="9" t="s">
        <v>24</v>
      </c>
      <c r="B21" s="9"/>
      <c r="C21" s="65">
        <f>C13-C19</f>
        <v>-79335.5</v>
      </c>
      <c r="D21" s="65">
        <f>D13+D19</f>
        <v>-373347.41</v>
      </c>
    </row>
    <row r="22" spans="1:4" x14ac:dyDescent="0.3">
      <c r="A22" s="7" t="s">
        <v>25</v>
      </c>
      <c r="B22" s="7"/>
      <c r="C22" s="62"/>
      <c r="D22" s="62"/>
    </row>
    <row r="23" spans="1:4" x14ac:dyDescent="0.3">
      <c r="A23" s="7" t="s">
        <v>26</v>
      </c>
      <c r="B23" s="7"/>
      <c r="C23" s="62"/>
      <c r="D23" s="62">
        <v>0</v>
      </c>
    </row>
    <row r="24" spans="1:4" x14ac:dyDescent="0.3">
      <c r="A24" s="7" t="s">
        <v>27</v>
      </c>
      <c r="B24" s="7">
        <v>6.1</v>
      </c>
      <c r="C24" s="62">
        <v>3844839</v>
      </c>
      <c r="D24" s="62">
        <v>3844839</v>
      </c>
    </row>
  </sheetData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Cash Flows</vt:lpstr>
      <vt:lpstr>operating cash flow</vt:lpstr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adams</dc:creator>
  <cp:lastModifiedBy>jim adams</cp:lastModifiedBy>
  <cp:lastPrinted>2024-04-09T18:44:52Z</cp:lastPrinted>
  <dcterms:created xsi:type="dcterms:W3CDTF">2024-08-08T12:18:31Z</dcterms:created>
  <dcterms:modified xsi:type="dcterms:W3CDTF">2025-10-28T19:54:09Z</dcterms:modified>
</cp:coreProperties>
</file>